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2"/>
  </bookViews>
  <sheets>
    <sheet name="Chart1" sheetId="1" r:id="rId1"/>
    <sheet name="Chart2" sheetId="2" r:id="rId2"/>
    <sheet name="Chart2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<sst xmlns="http://schemas.openxmlformats.org/spreadsheetml/2006/main" count="14" uniqueCount="13">
  <si>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distance</t>
  </si>
  <si>
    <t>time</t>
  </si>
  <si>
    <t xml:space="preserve">numbers around 10 are almost </t>
  </si>
  <si>
    <t>certainly not valid numbers</t>
  </si>
  <si>
    <t>unknown</t>
  </si>
  <si>
    <t>intercept</t>
  </si>
  <si>
    <t>m</t>
  </si>
  <si>
    <t>CALC:</t>
  </si>
  <si>
    <t>gradient</t>
  </si>
  <si>
    <t>max error</t>
  </si>
  <si>
    <t>calc error</t>
  </si>
  <si>
    <t>avg error</t>
  </si>
  <si>
    <t>(error increases with time, so this is not a useful piece of data)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</si>
</sst>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1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Symbol"/>
      <family val="1"/>
    </font>
    <font>
      <b/>
      <sz val="14"/>
      <name val="Verdana"/>
      <family val="2"/>
    </font>
    <font>
      <sz val="13.25"/>
      <name val="Verdana"/>
      <family val="2"/>
    </font>
    <font>
      <b/>
      <sz val="24"/>
      <name val="Verdana"/>
      <family val="2"/>
    </font>
    <font>
      <sz val="12"/>
      <name val="Arial"/>
      <family val="0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calibration data</a:t>
            </a:r>
          </a:p>
        </c:rich>
      </c:tx>
      <c:layout>
        <c:manualLayout>
          <c:xMode val="factor"/>
          <c:yMode val="factor"/>
          <c:x val="0.2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3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0.5"/>
            <c:backward val="1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Sheet1!$F$2:$F$26</c:f>
              <c:numCache>
                <c:ptCount val="25"/>
                <c:pt idx="0">
                  <c:v>6080.075</c:v>
                </c:pt>
                <c:pt idx="1">
                  <c:v>7231.174999999999</c:v>
                </c:pt>
                <c:pt idx="2">
                  <c:v>8464.5</c:v>
                </c:pt>
                <c:pt idx="3">
                  <c:v>8971.1</c:v>
                </c:pt>
                <c:pt idx="4">
                  <c:v>9569</c:v>
                </c:pt>
                <c:pt idx="5">
                  <c:v>10741.925</c:v>
                </c:pt>
                <c:pt idx="6">
                  <c:v>11859.925000000001</c:v>
                </c:pt>
                <c:pt idx="7">
                  <c:v>13050.2</c:v>
                </c:pt>
                <c:pt idx="8">
                  <c:v>14112.975</c:v>
                </c:pt>
                <c:pt idx="9">
                  <c:v>14825.75</c:v>
                </c:pt>
                <c:pt idx="10">
                  <c:v>15406.825</c:v>
                </c:pt>
                <c:pt idx="11">
                  <c:v>16621.275</c:v>
                </c:pt>
                <c:pt idx="12">
                  <c:v>17664.05</c:v>
                </c:pt>
                <c:pt idx="13">
                  <c:v>19109.125</c:v>
                </c:pt>
                <c:pt idx="14">
                  <c:v>20191.25</c:v>
                </c:pt>
                <c:pt idx="15">
                  <c:v>20852.225</c:v>
                </c:pt>
                <c:pt idx="16">
                  <c:v>21250.05</c:v>
                </c:pt>
                <c:pt idx="17">
                  <c:v>22421.725</c:v>
                </c:pt>
                <c:pt idx="18">
                  <c:v>23544.2</c:v>
                </c:pt>
                <c:pt idx="19">
                  <c:v>24723.8</c:v>
                </c:pt>
                <c:pt idx="20">
                  <c:v>26042.125</c:v>
                </c:pt>
                <c:pt idx="21">
                  <c:v>26657.725</c:v>
                </c:pt>
                <c:pt idx="22">
                  <c:v>27359.25</c:v>
                </c:pt>
                <c:pt idx="23">
                  <c:v>28519.574999999997</c:v>
                </c:pt>
                <c:pt idx="24">
                  <c:v>29847.399999999998</c:v>
                </c:pt>
              </c:numCache>
            </c:numRef>
          </c:yVal>
          <c:smooth val="0"/>
        </c:ser>
        <c:axId val="39364671"/>
        <c:axId val="18737720"/>
      </c:scatterChart>
      <c:val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18737720"/>
        <c:crosses val="autoZero"/>
        <c:crossBetween val="midCat"/>
        <c:dispUnits/>
      </c:valAx>
      <c:valAx>
        <c:axId val="187377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average time /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3936467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error in calibration readings</a:t>
            </a:r>
          </a:p>
        </c:rich>
      </c:tx>
      <c:layout>
        <c:manualLayout>
          <c:xMode val="factor"/>
          <c:yMode val="factor"/>
          <c:x val="0.12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5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Sheet1!$G$2:$G$26</c:f>
              <c:numCache>
                <c:ptCount val="25"/>
                <c:pt idx="0">
                  <c:v>6.599999999999454</c:v>
                </c:pt>
                <c:pt idx="1">
                  <c:v>22.399999999999636</c:v>
                </c:pt>
                <c:pt idx="2">
                  <c:v>20</c:v>
                </c:pt>
                <c:pt idx="3">
                  <c:v>28</c:v>
                </c:pt>
                <c:pt idx="4">
                  <c:v>26</c:v>
                </c:pt>
                <c:pt idx="5">
                  <c:v>52.5</c:v>
                </c:pt>
                <c:pt idx="6">
                  <c:v>26.600000000000364</c:v>
                </c:pt>
                <c:pt idx="7">
                  <c:v>71</c:v>
                </c:pt>
                <c:pt idx="8">
                  <c:v>77.80000000000109</c:v>
                </c:pt>
                <c:pt idx="9">
                  <c:v>27.100000000000364</c:v>
                </c:pt>
                <c:pt idx="10">
                  <c:v>126.39999999999964</c:v>
                </c:pt>
                <c:pt idx="11">
                  <c:v>191</c:v>
                </c:pt>
                <c:pt idx="12">
                  <c:v>76</c:v>
                </c:pt>
                <c:pt idx="13">
                  <c:v>123</c:v>
                </c:pt>
                <c:pt idx="14">
                  <c:v>219.39999999999782</c:v>
                </c:pt>
                <c:pt idx="15">
                  <c:v>103.79999999999927</c:v>
                </c:pt>
                <c:pt idx="16">
                  <c:v>44.5</c:v>
                </c:pt>
                <c:pt idx="17">
                  <c:v>24.700000000000728</c:v>
                </c:pt>
                <c:pt idx="18">
                  <c:v>47.20000000000073</c:v>
                </c:pt>
                <c:pt idx="19">
                  <c:v>89.5</c:v>
                </c:pt>
                <c:pt idx="20">
                  <c:v>223.09999999999854</c:v>
                </c:pt>
                <c:pt idx="21">
                  <c:v>486.09999999999854</c:v>
                </c:pt>
                <c:pt idx="22">
                  <c:v>230.59999999999854</c:v>
                </c:pt>
                <c:pt idx="23">
                  <c:v>361.90000000000146</c:v>
                </c:pt>
                <c:pt idx="24">
                  <c:v>583.2999999999993</c:v>
                </c:pt>
              </c:numCache>
            </c:numRef>
          </c:yVal>
          <c:smooth val="0"/>
        </c:ser>
        <c:axId val="34421753"/>
        <c:axId val="41360322"/>
      </c:scatterChart>
      <c:valAx>
        <c:axId val="3442175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360322"/>
        <c:crosses val="autoZero"/>
        <c:crossBetween val="midCat"/>
        <c:dispUnits/>
      </c:valAx>
      <c:valAx>
        <c:axId val="413603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spread in time /</a:t>
                </a:r>
                <a:r>
                  <a:rPr lang="en-US" cap="none" sz="1400" b="1" i="0" u="none" baseline="0"/>
                  <a:t>m</a:t>
                </a:r>
                <a:r>
                  <a:rPr lang="en-US" cap="none" sz="1400" b="1" i="0" u="none" baseline="0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4217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fractional error in calibration readings</a:t>
            </a:r>
          </a:p>
        </c:rich>
      </c:tx>
      <c:layout>
        <c:manualLayout>
          <c:xMode val="factor"/>
          <c:yMode val="factor"/>
          <c:x val="0.08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45"/>
          <c:w val="0.965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Sheet1!$A$2:$A$26</c:f>
              <c:numCache>
                <c:ptCount val="2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</c:v>
                </c:pt>
                <c:pt idx="7">
                  <c:v>2.2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3.8</c:v>
                </c:pt>
                <c:pt idx="18">
                  <c:v>4</c:v>
                </c:pt>
                <c:pt idx="19">
                  <c:v>4.2</c:v>
                </c:pt>
                <c:pt idx="20">
                  <c:v>4.4</c:v>
                </c:pt>
                <c:pt idx="21">
                  <c:v>4.5</c:v>
                </c:pt>
                <c:pt idx="22">
                  <c:v>4.6</c:v>
                </c:pt>
                <c:pt idx="23">
                  <c:v>4.8</c:v>
                </c:pt>
                <c:pt idx="24">
                  <c:v>5</c:v>
                </c:pt>
              </c:numCache>
            </c:numRef>
          </c:xVal>
          <c:yVal>
            <c:numRef>
              <c:f>Sheet1!$O$2:$O$26</c:f>
              <c:numCache>
                <c:ptCount val="25"/>
                <c:pt idx="0">
                  <c:v>0.0010855129254161264</c:v>
                </c:pt>
                <c:pt idx="1">
                  <c:v>0.003097698506812467</c:v>
                </c:pt>
                <c:pt idx="2">
                  <c:v>0.00236280938035324</c:v>
                </c:pt>
                <c:pt idx="3">
                  <c:v>0.0031211334173066848</c:v>
                </c:pt>
                <c:pt idx="4">
                  <c:v>0.0027171073257393668</c:v>
                </c:pt>
                <c:pt idx="5">
                  <c:v>0.004887392157364718</c:v>
                </c:pt>
                <c:pt idx="6">
                  <c:v>0.002242847235543257</c:v>
                </c:pt>
                <c:pt idx="7">
                  <c:v>0.005440529647055217</c:v>
                </c:pt>
                <c:pt idx="8">
                  <c:v>0.0055126576784838835</c:v>
                </c:pt>
                <c:pt idx="9">
                  <c:v>0.0018279007807362436</c:v>
                </c:pt>
                <c:pt idx="10">
                  <c:v>0.008204156274897626</c:v>
                </c:pt>
                <c:pt idx="11">
                  <c:v>0.01149129654614342</c:v>
                </c:pt>
                <c:pt idx="12">
                  <c:v>0.004302524053090883</c:v>
                </c:pt>
                <c:pt idx="13">
                  <c:v>0.0064367154435381</c:v>
                </c:pt>
                <c:pt idx="14">
                  <c:v>0.010866092985822959</c:v>
                </c:pt>
                <c:pt idx="15">
                  <c:v>0.004977886052927171</c:v>
                </c:pt>
                <c:pt idx="16">
                  <c:v>0.002094112719734777</c:v>
                </c:pt>
                <c:pt idx="17">
                  <c:v>0.0011016101571132788</c:v>
                </c:pt>
                <c:pt idx="18">
                  <c:v>0.002004740020896897</c:v>
                </c:pt>
                <c:pt idx="19">
                  <c:v>0.0036199936902903277</c:v>
                </c:pt>
                <c:pt idx="20">
                  <c:v>0.008566889222749624</c:v>
                </c:pt>
                <c:pt idx="21">
                  <c:v>0.018234864377961683</c:v>
                </c:pt>
                <c:pt idx="22">
                  <c:v>0.008428593620073596</c:v>
                </c:pt>
                <c:pt idx="23">
                  <c:v>0.012689529910596546</c:v>
                </c:pt>
                <c:pt idx="24">
                  <c:v>0.01954274074123707</c:v>
                </c:pt>
              </c:numCache>
            </c:numRef>
          </c:yVal>
          <c:smooth val="0"/>
        </c:ser>
        <c:axId val="36698579"/>
        <c:axId val="61851756"/>
      </c:scatterChart>
      <c:valAx>
        <c:axId val="3669857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distance /m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1851756"/>
        <c:crosses val="autoZero"/>
        <c:crossBetween val="midCat"/>
        <c:dispUnits/>
      </c:valAx>
      <c:valAx>
        <c:axId val="61851756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spread in time / fraction of average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698579"/>
        <c:crosses val="autoZero"/>
        <c:crossBetween val="midCat"/>
        <c:dispUnits/>
        <c:majorUnit val="0.004"/>
        <c:minorUnit val="0.00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&amp;LFigure 4&amp;R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&amp;LRADAR Project -- DRAFT
Graph &amp;P of &amp;N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&amp;LFigure 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Chart 1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I28" sqref="I28"/>
    </sheetView>
  </sheetViews>
  <sheetFormatPr defaultColWidth="9.140625" defaultRowHeight="12.75"/>
  <cols>
    <col min="8" max="8" width="7.7109375" style="0" customWidth="1"/>
    <col min="11" max="11" width="6.00390625" style="0" customWidth="1"/>
    <col min="13" max="13" width="4.8515625" style="0" customWidth="1"/>
  </cols>
  <sheetData>
    <row r="1" spans="1:2" ht="12.75">
      <c r="A1" t="s">
        <v>0</v>
      </c>
      <c r="B1" t="s">
        <v>1</v>
      </c>
    </row>
    <row r="2" spans="1:16" ht="12.75">
      <c r="A2">
        <v>1</v>
      </c>
      <c r="B2" s="1">
        <v>6080</v>
      </c>
      <c r="C2" s="1">
        <v>6083.4</v>
      </c>
      <c r="D2" s="1">
        <v>6080.1</v>
      </c>
      <c r="E2" s="1">
        <v>6076.8</v>
      </c>
      <c r="F2" s="1">
        <f>AVERAGE(B2:E2)</f>
        <v>6080.075</v>
      </c>
      <c r="G2" s="1">
        <f>MAX(B2:E2)-MIN(B2:E2)</f>
        <v>6.599999999999454</v>
      </c>
      <c r="O2">
        <f>G2/F2</f>
        <v>0.0010855129254161264</v>
      </c>
      <c r="P2">
        <f>O2*100</f>
        <v>0.10855129254161264</v>
      </c>
    </row>
    <row r="3" spans="1:16" ht="12.75">
      <c r="A3">
        <v>1.2</v>
      </c>
      <c r="B3" s="1">
        <v>7247.7</v>
      </c>
      <c r="C3" s="1">
        <v>7225.3</v>
      </c>
      <c r="D3" s="1">
        <v>7226.3</v>
      </c>
      <c r="E3" s="1">
        <v>7225.4</v>
      </c>
      <c r="F3" s="1">
        <f aca="true" t="shared" si="0" ref="F3:F28">AVERAGE(B3:E3)</f>
        <v>7231.174999999999</v>
      </c>
      <c r="G3" s="1">
        <f aca="true" t="shared" si="1" ref="G3:G26">MAX(B3:E3)-MIN(B3:E3)</f>
        <v>22.399999999999636</v>
      </c>
      <c r="I3" t="s">
        <v>2</v>
      </c>
      <c r="O3">
        <f aca="true" t="shared" si="2" ref="O3:O26">G3/F3</f>
        <v>0.003097698506812467</v>
      </c>
      <c r="P3">
        <f aca="true" t="shared" si="3" ref="P3:P26">O3*100</f>
        <v>0.3097698506812467</v>
      </c>
    </row>
    <row r="4" spans="1:16" ht="12.75">
      <c r="A4">
        <v>1.4</v>
      </c>
      <c r="B4" s="1">
        <v>8477.7</v>
      </c>
      <c r="C4" s="1">
        <v>8460</v>
      </c>
      <c r="D4" s="1">
        <v>8457.7</v>
      </c>
      <c r="E4" s="1">
        <v>8462.6</v>
      </c>
      <c r="F4" s="1">
        <f t="shared" si="0"/>
        <v>8464.5</v>
      </c>
      <c r="G4" s="1">
        <f t="shared" si="1"/>
        <v>20</v>
      </c>
      <c r="I4" t="s">
        <v>3</v>
      </c>
      <c r="O4">
        <f t="shared" si="2"/>
        <v>0.00236280938035324</v>
      </c>
      <c r="P4">
        <f t="shared" si="3"/>
        <v>0.236280938035324</v>
      </c>
    </row>
    <row r="5" spans="1:16" ht="12.75">
      <c r="A5">
        <v>1.5</v>
      </c>
      <c r="B5" s="1">
        <v>8977</v>
      </c>
      <c r="C5" s="1">
        <v>8951.5</v>
      </c>
      <c r="D5" s="1">
        <v>8976.4</v>
      </c>
      <c r="E5" s="1">
        <v>8979.5</v>
      </c>
      <c r="F5" s="1">
        <f t="shared" si="0"/>
        <v>8971.1</v>
      </c>
      <c r="G5" s="1">
        <f t="shared" si="1"/>
        <v>28</v>
      </c>
      <c r="O5">
        <f t="shared" si="2"/>
        <v>0.0031211334173066848</v>
      </c>
      <c r="P5">
        <f t="shared" si="3"/>
        <v>0.31211334173066846</v>
      </c>
    </row>
    <row r="6" spans="1:16" ht="12.75">
      <c r="A6">
        <v>1.6</v>
      </c>
      <c r="B6" s="1">
        <v>9560.7</v>
      </c>
      <c r="C6" s="1">
        <v>9568.1</v>
      </c>
      <c r="D6" s="1">
        <v>9586.6</v>
      </c>
      <c r="E6" s="1">
        <v>9560.6</v>
      </c>
      <c r="F6" s="1">
        <f t="shared" si="0"/>
        <v>9569</v>
      </c>
      <c r="G6" s="1">
        <f t="shared" si="1"/>
        <v>26</v>
      </c>
      <c r="O6">
        <f t="shared" si="2"/>
        <v>0.0027171073257393668</v>
      </c>
      <c r="P6">
        <f t="shared" si="3"/>
        <v>0.2717107325739367</v>
      </c>
    </row>
    <row r="7" spans="1:16" ht="12.75">
      <c r="A7">
        <v>1.8</v>
      </c>
      <c r="B7" s="1">
        <v>10766.4</v>
      </c>
      <c r="C7" s="1">
        <v>10745.4</v>
      </c>
      <c r="D7" s="1">
        <v>10742</v>
      </c>
      <c r="E7" s="1">
        <v>10713.9</v>
      </c>
      <c r="F7" s="1">
        <f t="shared" si="0"/>
        <v>10741.925</v>
      </c>
      <c r="G7" s="1">
        <f t="shared" si="1"/>
        <v>52.5</v>
      </c>
      <c r="O7">
        <f t="shared" si="2"/>
        <v>0.004887392157364718</v>
      </c>
      <c r="P7">
        <f t="shared" si="3"/>
        <v>0.48873921573647183</v>
      </c>
    </row>
    <row r="8" spans="1:16" ht="12.75">
      <c r="A8">
        <v>2</v>
      </c>
      <c r="B8" s="1">
        <v>11846.4</v>
      </c>
      <c r="C8" s="1">
        <v>11871.4</v>
      </c>
      <c r="D8" s="1">
        <v>11873</v>
      </c>
      <c r="E8" s="1">
        <v>11848.9</v>
      </c>
      <c r="F8" s="1">
        <f t="shared" si="0"/>
        <v>11859.925000000001</v>
      </c>
      <c r="G8" s="1">
        <f t="shared" si="1"/>
        <v>26.600000000000364</v>
      </c>
      <c r="O8">
        <f t="shared" si="2"/>
        <v>0.002242847235543257</v>
      </c>
      <c r="P8">
        <f t="shared" si="3"/>
        <v>0.2242847235543257</v>
      </c>
    </row>
    <row r="9" spans="1:16" ht="12.75">
      <c r="A9">
        <v>2.2</v>
      </c>
      <c r="B9" s="1">
        <v>13060.4</v>
      </c>
      <c r="C9" s="1">
        <v>13013.9</v>
      </c>
      <c r="D9" s="1">
        <v>13041.6</v>
      </c>
      <c r="E9" s="1">
        <v>13084.9</v>
      </c>
      <c r="F9" s="1">
        <f t="shared" si="0"/>
        <v>13050.2</v>
      </c>
      <c r="G9" s="1">
        <f t="shared" si="1"/>
        <v>71</v>
      </c>
      <c r="O9">
        <f t="shared" si="2"/>
        <v>0.005440529647055217</v>
      </c>
      <c r="P9">
        <f t="shared" si="3"/>
        <v>0.5440529647055217</v>
      </c>
    </row>
    <row r="10" spans="1:16" ht="12.75">
      <c r="A10">
        <v>2.4</v>
      </c>
      <c r="B10" s="1">
        <v>14108.8</v>
      </c>
      <c r="C10" s="1">
        <v>14104.7</v>
      </c>
      <c r="D10" s="1">
        <v>14080.3</v>
      </c>
      <c r="E10" s="1">
        <v>14158.1</v>
      </c>
      <c r="F10" s="1">
        <f t="shared" si="0"/>
        <v>14112.975</v>
      </c>
      <c r="G10" s="1">
        <f t="shared" si="1"/>
        <v>77.80000000000109</v>
      </c>
      <c r="O10">
        <f t="shared" si="2"/>
        <v>0.0055126576784838835</v>
      </c>
      <c r="P10">
        <f t="shared" si="3"/>
        <v>0.5512657678483883</v>
      </c>
    </row>
    <row r="11" spans="1:16" ht="12.75">
      <c r="A11">
        <v>2.5</v>
      </c>
      <c r="B11" s="1">
        <v>14831.3</v>
      </c>
      <c r="C11" s="1">
        <v>14829.8</v>
      </c>
      <c r="D11" s="1">
        <v>14834.5</v>
      </c>
      <c r="E11" s="1">
        <v>14807.4</v>
      </c>
      <c r="F11" s="1">
        <f t="shared" si="0"/>
        <v>14825.75</v>
      </c>
      <c r="G11" s="1">
        <f t="shared" si="1"/>
        <v>27.100000000000364</v>
      </c>
      <c r="O11">
        <f t="shared" si="2"/>
        <v>0.0018279007807362436</v>
      </c>
      <c r="P11">
        <f t="shared" si="3"/>
        <v>0.18279007807362435</v>
      </c>
    </row>
    <row r="12" spans="1:16" ht="12.75">
      <c r="A12">
        <v>2.6</v>
      </c>
      <c r="B12" s="1">
        <v>15410</v>
      </c>
      <c r="C12" s="1">
        <v>15330</v>
      </c>
      <c r="D12" s="1">
        <v>15430.9</v>
      </c>
      <c r="E12" s="1">
        <v>15456.4</v>
      </c>
      <c r="F12" s="1">
        <f t="shared" si="0"/>
        <v>15406.825</v>
      </c>
      <c r="G12" s="1">
        <f t="shared" si="1"/>
        <v>126.39999999999964</v>
      </c>
      <c r="O12">
        <f t="shared" si="2"/>
        <v>0.008204156274897626</v>
      </c>
      <c r="P12">
        <f t="shared" si="3"/>
        <v>0.8204156274897626</v>
      </c>
    </row>
    <row r="13" spans="1:16" ht="12.75">
      <c r="A13">
        <v>2.8</v>
      </c>
      <c r="B13" s="1">
        <v>16496</v>
      </c>
      <c r="C13" s="1">
        <v>16663.9</v>
      </c>
      <c r="D13" s="1">
        <v>16687</v>
      </c>
      <c r="E13" s="1">
        <v>16638.2</v>
      </c>
      <c r="F13" s="1">
        <f t="shared" si="0"/>
        <v>16621.275</v>
      </c>
      <c r="G13" s="1">
        <f t="shared" si="1"/>
        <v>191</v>
      </c>
      <c r="O13">
        <f t="shared" si="2"/>
        <v>0.01149129654614342</v>
      </c>
      <c r="P13">
        <f t="shared" si="3"/>
        <v>1.1491296546143421</v>
      </c>
    </row>
    <row r="14" spans="1:16" ht="12.75">
      <c r="A14">
        <v>3</v>
      </c>
      <c r="B14" s="1">
        <v>17650</v>
      </c>
      <c r="C14" s="1">
        <v>17667</v>
      </c>
      <c r="D14" s="1">
        <v>17631.6</v>
      </c>
      <c r="E14" s="1">
        <v>17707.6</v>
      </c>
      <c r="F14" s="1">
        <f t="shared" si="0"/>
        <v>17664.05</v>
      </c>
      <c r="G14" s="1">
        <f t="shared" si="1"/>
        <v>76</v>
      </c>
      <c r="O14">
        <f t="shared" si="2"/>
        <v>0.004302524053090883</v>
      </c>
      <c r="P14">
        <f t="shared" si="3"/>
        <v>0.43025240530908826</v>
      </c>
    </row>
    <row r="15" spans="1:16" ht="12.75">
      <c r="A15">
        <v>3.2</v>
      </c>
      <c r="B15" s="1">
        <v>19036.4</v>
      </c>
      <c r="C15" s="1">
        <v>19158.2</v>
      </c>
      <c r="D15" s="1">
        <v>19159.4</v>
      </c>
      <c r="E15" s="1">
        <v>19082.5</v>
      </c>
      <c r="F15" s="1">
        <f t="shared" si="0"/>
        <v>19109.125</v>
      </c>
      <c r="G15" s="1">
        <f t="shared" si="1"/>
        <v>123</v>
      </c>
      <c r="O15">
        <f t="shared" si="2"/>
        <v>0.0064367154435381</v>
      </c>
      <c r="P15">
        <f t="shared" si="3"/>
        <v>0.64367154435381</v>
      </c>
    </row>
    <row r="16" spans="1:16" ht="12.75">
      <c r="A16">
        <v>3.4</v>
      </c>
      <c r="B16" s="1">
        <v>20101.9</v>
      </c>
      <c r="C16" s="1">
        <v>20145.7</v>
      </c>
      <c r="D16" s="1">
        <v>20196.1</v>
      </c>
      <c r="E16" s="1">
        <v>20321.3</v>
      </c>
      <c r="F16" s="1">
        <f t="shared" si="0"/>
        <v>20191.25</v>
      </c>
      <c r="G16" s="1">
        <f t="shared" si="1"/>
        <v>219.39999999999782</v>
      </c>
      <c r="O16">
        <f t="shared" si="2"/>
        <v>0.010866092985822959</v>
      </c>
      <c r="P16">
        <f t="shared" si="3"/>
        <v>1.086609298582296</v>
      </c>
    </row>
    <row r="17" spans="1:16" ht="12.75">
      <c r="A17">
        <v>3.5</v>
      </c>
      <c r="B17" s="1">
        <v>20893.5</v>
      </c>
      <c r="C17" s="1">
        <v>20789.7</v>
      </c>
      <c r="D17" s="1">
        <v>20838.2</v>
      </c>
      <c r="E17" s="1">
        <v>20887.5</v>
      </c>
      <c r="F17" s="1">
        <f t="shared" si="0"/>
        <v>20852.225</v>
      </c>
      <c r="G17" s="1">
        <f t="shared" si="1"/>
        <v>103.79999999999927</v>
      </c>
      <c r="O17">
        <f t="shared" si="2"/>
        <v>0.004977886052927171</v>
      </c>
      <c r="P17">
        <f t="shared" si="3"/>
        <v>0.4977886052927171</v>
      </c>
    </row>
    <row r="18" spans="1:16" ht="12.75">
      <c r="A18">
        <v>3.6</v>
      </c>
      <c r="B18" s="1">
        <v>21266.4</v>
      </c>
      <c r="C18" s="1">
        <v>21247.8</v>
      </c>
      <c r="D18" s="1">
        <v>21221.9</v>
      </c>
      <c r="E18" s="1">
        <v>21264.1</v>
      </c>
      <c r="F18" s="1">
        <f t="shared" si="0"/>
        <v>21250.05</v>
      </c>
      <c r="G18" s="1">
        <f t="shared" si="1"/>
        <v>44.5</v>
      </c>
      <c r="O18">
        <f t="shared" si="2"/>
        <v>0.002094112719734777</v>
      </c>
      <c r="P18">
        <f t="shared" si="3"/>
        <v>0.2094112719734777</v>
      </c>
    </row>
    <row r="19" spans="1:16" ht="12.75">
      <c r="A19">
        <v>3.8</v>
      </c>
      <c r="B19" s="1">
        <v>22422.5</v>
      </c>
      <c r="C19" s="1">
        <v>22431.3</v>
      </c>
      <c r="D19" s="1">
        <v>22406.6</v>
      </c>
      <c r="E19" s="1">
        <v>22426.5</v>
      </c>
      <c r="F19" s="1">
        <f t="shared" si="0"/>
        <v>22421.725</v>
      </c>
      <c r="G19" s="1">
        <f t="shared" si="1"/>
        <v>24.700000000000728</v>
      </c>
      <c r="O19">
        <f t="shared" si="2"/>
        <v>0.0011016101571132788</v>
      </c>
      <c r="P19">
        <f t="shared" si="3"/>
        <v>0.11016101571132789</v>
      </c>
    </row>
    <row r="20" spans="1:16" ht="12.75">
      <c r="A20">
        <v>4</v>
      </c>
      <c r="B20" s="1">
        <v>23531.1</v>
      </c>
      <c r="C20" s="1">
        <v>23535</v>
      </c>
      <c r="D20" s="1">
        <v>23532.4</v>
      </c>
      <c r="E20" s="1">
        <v>23578.3</v>
      </c>
      <c r="F20" s="1">
        <f t="shared" si="0"/>
        <v>23544.2</v>
      </c>
      <c r="G20" s="1">
        <f t="shared" si="1"/>
        <v>47.20000000000073</v>
      </c>
      <c r="O20">
        <f t="shared" si="2"/>
        <v>0.002004740020896897</v>
      </c>
      <c r="P20">
        <f t="shared" si="3"/>
        <v>0.2004740020896897</v>
      </c>
    </row>
    <row r="21" spans="1:16" ht="12.75">
      <c r="A21">
        <v>4.2</v>
      </c>
      <c r="B21" s="1">
        <v>24702.4</v>
      </c>
      <c r="C21" s="1">
        <v>24676</v>
      </c>
      <c r="D21" s="1">
        <v>24765.5</v>
      </c>
      <c r="E21" s="1">
        <v>24751.3</v>
      </c>
      <c r="F21" s="1">
        <f t="shared" si="0"/>
        <v>24723.8</v>
      </c>
      <c r="G21" s="1">
        <f t="shared" si="1"/>
        <v>89.5</v>
      </c>
      <c r="O21">
        <f t="shared" si="2"/>
        <v>0.0036199936902903277</v>
      </c>
      <c r="P21">
        <f t="shared" si="3"/>
        <v>0.3619993690290328</v>
      </c>
    </row>
    <row r="22" spans="1:16" ht="12.75">
      <c r="A22">
        <v>4.4</v>
      </c>
      <c r="B22" s="1">
        <v>26021.5</v>
      </c>
      <c r="C22" s="1">
        <v>26023.9</v>
      </c>
      <c r="D22" s="1">
        <v>26173.1</v>
      </c>
      <c r="E22" s="1">
        <v>25950</v>
      </c>
      <c r="F22" s="1">
        <f t="shared" si="0"/>
        <v>26042.125</v>
      </c>
      <c r="G22" s="1">
        <f t="shared" si="1"/>
        <v>223.09999999999854</v>
      </c>
      <c r="O22">
        <f t="shared" si="2"/>
        <v>0.008566889222749624</v>
      </c>
      <c r="P22">
        <f t="shared" si="3"/>
        <v>0.8566889222749624</v>
      </c>
    </row>
    <row r="23" spans="1:16" ht="12.75">
      <c r="A23">
        <v>4.5</v>
      </c>
      <c r="B23" s="1">
        <v>26479.4</v>
      </c>
      <c r="C23" s="1">
        <v>26674.8</v>
      </c>
      <c r="D23" s="1">
        <v>26965.5</v>
      </c>
      <c r="E23" s="1">
        <v>26511.2</v>
      </c>
      <c r="F23" s="1">
        <f t="shared" si="0"/>
        <v>26657.725</v>
      </c>
      <c r="G23" s="1">
        <f t="shared" si="1"/>
        <v>486.09999999999854</v>
      </c>
      <c r="O23">
        <f t="shared" si="2"/>
        <v>0.018234864377961683</v>
      </c>
      <c r="P23">
        <f t="shared" si="3"/>
        <v>1.8234864377961684</v>
      </c>
    </row>
    <row r="24" spans="1:16" ht="12.75">
      <c r="A24">
        <v>4.6</v>
      </c>
      <c r="B24" s="1">
        <v>27260.9</v>
      </c>
      <c r="C24" s="1">
        <v>27491.5</v>
      </c>
      <c r="D24" s="1">
        <v>27296.5</v>
      </c>
      <c r="E24" s="1">
        <v>27388.1</v>
      </c>
      <c r="F24" s="1">
        <f t="shared" si="0"/>
        <v>27359.25</v>
      </c>
      <c r="G24" s="1">
        <f t="shared" si="1"/>
        <v>230.59999999999854</v>
      </c>
      <c r="O24">
        <f t="shared" si="2"/>
        <v>0.008428593620073596</v>
      </c>
      <c r="P24">
        <f t="shared" si="3"/>
        <v>0.8428593620073597</v>
      </c>
    </row>
    <row r="25" spans="1:16" ht="12.75">
      <c r="A25">
        <v>4.8</v>
      </c>
      <c r="B25" s="1">
        <v>28759.7</v>
      </c>
      <c r="C25" s="1">
        <v>28442.2</v>
      </c>
      <c r="D25" s="1">
        <v>28397.8</v>
      </c>
      <c r="E25" s="1">
        <v>28478.6</v>
      </c>
      <c r="F25" s="1">
        <f t="shared" si="0"/>
        <v>28519.574999999997</v>
      </c>
      <c r="G25" s="1">
        <f t="shared" si="1"/>
        <v>361.90000000000146</v>
      </c>
      <c r="H25" t="s">
        <v>8</v>
      </c>
      <c r="I25">
        <f>LINEST(F2:F26,A2:A26)</f>
        <v>5903.470670391062</v>
      </c>
      <c r="J25" t="s">
        <v>9</v>
      </c>
      <c r="K25" s="1">
        <f>MAX(G2:G26)</f>
        <v>583.2999999999993</v>
      </c>
      <c r="L25" t="s">
        <v>10</v>
      </c>
      <c r="M25" s="8">
        <f>(K25-$I$26)/($I$25)</f>
        <v>0.0828365276083923</v>
      </c>
      <c r="O25">
        <f t="shared" si="2"/>
        <v>0.012689529910596546</v>
      </c>
      <c r="P25">
        <f t="shared" si="3"/>
        <v>1.2689529910596546</v>
      </c>
    </row>
    <row r="26" spans="1:16" ht="12.75">
      <c r="A26">
        <v>5</v>
      </c>
      <c r="B26" s="1">
        <v>29598.9</v>
      </c>
      <c r="C26" s="1">
        <v>29615.5</v>
      </c>
      <c r="D26" s="1">
        <v>29993</v>
      </c>
      <c r="E26" s="1">
        <v>30182.2</v>
      </c>
      <c r="F26" s="1">
        <f t="shared" si="0"/>
        <v>29847.399999999998</v>
      </c>
      <c r="G26" s="1">
        <f t="shared" si="1"/>
        <v>583.2999999999993</v>
      </c>
      <c r="H26" t="s">
        <v>5</v>
      </c>
      <c r="I26">
        <f>INTERCEPT(F2:F26,A2:A26)</f>
        <v>94.2769888268158</v>
      </c>
      <c r="J26" t="s">
        <v>11</v>
      </c>
      <c r="K26" s="1">
        <f>AVERAGE(G2:G26)</f>
        <v>131.53999999999982</v>
      </c>
      <c r="L26" t="s">
        <v>10</v>
      </c>
      <c r="M26" s="9">
        <f>(K26-$I$26)/($I$25)</f>
        <v>0.006312051546233162</v>
      </c>
      <c r="N26" t="s">
        <v>12</v>
      </c>
      <c r="O26">
        <f t="shared" si="2"/>
        <v>0.01954274074123707</v>
      </c>
      <c r="P26">
        <f t="shared" si="3"/>
        <v>1.954274074123707</v>
      </c>
    </row>
    <row r="27" s="3" customFormat="1" ht="12.75">
      <c r="F27" s="4"/>
    </row>
    <row r="28" spans="1:12" s="5" customFormat="1" ht="12.75">
      <c r="A28" s="5" t="s">
        <v>4</v>
      </c>
      <c r="B28" s="6">
        <v>19133.7</v>
      </c>
      <c r="C28" s="6">
        <v>19088</v>
      </c>
      <c r="D28" s="6">
        <v>19110.9</v>
      </c>
      <c r="E28" s="6">
        <v>19142.4</v>
      </c>
      <c r="F28" s="6">
        <f t="shared" si="0"/>
        <v>19118.75</v>
      </c>
      <c r="H28" s="5" t="s">
        <v>7</v>
      </c>
      <c r="I28" s="7">
        <f>(F28-$I$26)/($I$25)</f>
        <v>3.2225912642525163</v>
      </c>
      <c r="J28" s="5" t="s">
        <v>6</v>
      </c>
      <c r="L28" s="7"/>
    </row>
    <row r="29" spans="6:9" ht="12.75">
      <c r="F29" s="1"/>
      <c r="I29" s="2"/>
    </row>
    <row r="30" spans="6:9" ht="12.75">
      <c r="F30" s="1"/>
      <c r="I30" s="2"/>
    </row>
    <row r="31" spans="2:9" ht="12.75">
      <c r="B31" s="1"/>
      <c r="C31" s="1"/>
      <c r="D31" s="1"/>
      <c r="E31" s="1"/>
      <c r="F31" s="1"/>
      <c r="I3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Physics 3W-3.20</dc:creator>
  <cp:keywords/>
  <dc:description/>
  <cp:lastModifiedBy>Computing Services</cp:lastModifiedBy>
  <cp:lastPrinted>1999-12-17T13:08:12Z</cp:lastPrinted>
  <dcterms:created xsi:type="dcterms:W3CDTF">1999-12-02T22:58:36Z</dcterms:created>
  <dcterms:modified xsi:type="dcterms:W3CDTF">1999-12-03T00:32:55Z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